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Madrisahütte\Madrisa_Dateien\"/>
    </mc:Choice>
  </mc:AlternateContent>
  <bookViews>
    <workbookView xWindow="0" yWindow="0" windowWidth="20160" windowHeight="8436"/>
  </bookViews>
  <sheets>
    <sheet name="Übernachtungsgebühren" sheetId="1" r:id="rId1"/>
    <sheet name="Mitgliedsnummerern DAV" sheetId="2" r:id="rId2"/>
    <sheet name="Tabelle3" sheetId="3" state="hidden" r:id="rId3"/>
  </sheets>
  <definedNames>
    <definedName name="_xlnm.Print_Area" localSheetId="0">Übernachtungsgebühren!$A$1:$P$22</definedName>
  </definedNames>
  <calcPr calcId="152511"/>
</workbook>
</file>

<file path=xl/calcChain.xml><?xml version="1.0" encoding="utf-8"?>
<calcChain xmlns="http://schemas.openxmlformats.org/spreadsheetml/2006/main">
  <c r="E20" i="1" l="1"/>
  <c r="B2" i="2" l="1"/>
  <c r="D11" i="3"/>
  <c r="E11" i="3"/>
  <c r="C13" i="3"/>
  <c r="D13" i="3" s="1"/>
  <c r="I4" i="1"/>
  <c r="I7" i="1"/>
  <c r="I17" i="1" s="1"/>
  <c r="I8" i="1"/>
  <c r="I9" i="1"/>
  <c r="I10" i="1"/>
  <c r="I11" i="1"/>
  <c r="I12" i="1"/>
  <c r="I13" i="1"/>
  <c r="I14" i="1"/>
  <c r="I15" i="1"/>
  <c r="I16" i="1"/>
  <c r="B17" i="1"/>
  <c r="C17" i="1"/>
  <c r="D17" i="1"/>
  <c r="E17" i="1"/>
  <c r="F17" i="1"/>
  <c r="G17" i="1"/>
  <c r="H17" i="1"/>
  <c r="D14" i="3" l="1"/>
  <c r="C5" i="1" s="1"/>
  <c r="L4" i="1" l="1"/>
  <c r="F5" i="1"/>
  <c r="N10" i="1" s="1"/>
  <c r="D5" i="1"/>
  <c r="L9" i="1" s="1"/>
  <c r="B5" i="1"/>
  <c r="J7" i="1" s="1"/>
  <c r="G5" i="1"/>
  <c r="O12" i="1" s="1"/>
  <c r="E5" i="1"/>
  <c r="M8" i="1" s="1"/>
  <c r="O11" i="1"/>
  <c r="O14" i="1"/>
  <c r="O15" i="1"/>
  <c r="O7" i="1"/>
  <c r="O9" i="1"/>
  <c r="N8" i="1"/>
  <c r="N9" i="1"/>
  <c r="N16" i="1"/>
  <c r="M7" i="1"/>
  <c r="K7" i="1"/>
  <c r="K8" i="1"/>
  <c r="K9" i="1"/>
  <c r="K10" i="1"/>
  <c r="K11" i="1"/>
  <c r="K12" i="1"/>
  <c r="K13" i="1"/>
  <c r="K14" i="1"/>
  <c r="K15" i="1"/>
  <c r="K16" i="1"/>
  <c r="M15" i="1" l="1"/>
  <c r="N13" i="1"/>
  <c r="M10" i="1"/>
  <c r="N12" i="1"/>
  <c r="O8" i="1"/>
  <c r="O13" i="1"/>
  <c r="M14" i="1"/>
  <c r="M11" i="1"/>
  <c r="M13" i="1"/>
  <c r="M9" i="1"/>
  <c r="N15" i="1"/>
  <c r="N11" i="1"/>
  <c r="N7" i="1"/>
  <c r="M16" i="1"/>
  <c r="M12" i="1"/>
  <c r="N14" i="1"/>
  <c r="O10" i="1"/>
  <c r="O16" i="1"/>
  <c r="L13" i="1"/>
  <c r="L8" i="1"/>
  <c r="J10" i="1"/>
  <c r="L15" i="1"/>
  <c r="L11" i="1"/>
  <c r="L16" i="1"/>
  <c r="L12" i="1"/>
  <c r="L7" i="1"/>
  <c r="P7" i="1" s="1"/>
  <c r="J14" i="1"/>
  <c r="L14" i="1"/>
  <c r="L10" i="1"/>
  <c r="J13" i="1"/>
  <c r="J9" i="1"/>
  <c r="J16" i="1"/>
  <c r="J12" i="1"/>
  <c r="J8" i="1"/>
  <c r="J15" i="1"/>
  <c r="J11" i="1"/>
  <c r="P8" i="1" l="1"/>
  <c r="P9" i="1"/>
  <c r="P14" i="1"/>
  <c r="P12" i="1"/>
  <c r="P13" i="1"/>
  <c r="P10" i="1"/>
  <c r="P16" i="1"/>
  <c r="P15" i="1"/>
  <c r="P11" i="1"/>
  <c r="P17" i="1" l="1"/>
  <c r="E19" i="1" s="1"/>
  <c r="E21" i="1" s="1"/>
</calcChain>
</file>

<file path=xl/sharedStrings.xml><?xml version="1.0" encoding="utf-8"?>
<sst xmlns="http://schemas.openxmlformats.org/spreadsheetml/2006/main" count="69" uniqueCount="63">
  <si>
    <t>Kinder</t>
  </si>
  <si>
    <t>Einnahmen 
NMG Junioren</t>
  </si>
  <si>
    <t>Betrag pro Nacht</t>
  </si>
  <si>
    <t>Name:</t>
  </si>
  <si>
    <t>vom:</t>
  </si>
  <si>
    <t>bis:</t>
  </si>
  <si>
    <t>1. Nacht</t>
  </si>
  <si>
    <t>2. Nacht</t>
  </si>
  <si>
    <t>3. Nacht</t>
  </si>
  <si>
    <t>4. Nacht</t>
  </si>
  <si>
    <t>5. Nacht</t>
  </si>
  <si>
    <t>6. Nacht</t>
  </si>
  <si>
    <t>7. Nacht</t>
  </si>
  <si>
    <t>8. Nacht</t>
  </si>
  <si>
    <t>9. Nacht</t>
  </si>
  <si>
    <t>10. Nacht</t>
  </si>
  <si>
    <t>Gruppe:</t>
  </si>
  <si>
    <t>Nr.</t>
  </si>
  <si>
    <t>Namen</t>
  </si>
  <si>
    <t>Mitgliedsnummer</t>
  </si>
  <si>
    <t>ja</t>
  </si>
  <si>
    <t>Text vom Enddatum
mit Jahreszahl 2020:
d.h. nur Tag+Monat übernommen</t>
  </si>
  <si>
    <t>Sommer / Winter:</t>
  </si>
  <si>
    <t>Sommerbeginn</t>
  </si>
  <si>
    <t>Tage bis ... 2020:</t>
  </si>
  <si>
    <t>Beginn (Schaltjahr):</t>
  </si>
  <si>
    <t>Winterbeginn</t>
  </si>
  <si>
    <t>Erwachsene</t>
  </si>
  <si>
    <t>Junior (19 - 25 Jahre)</t>
  </si>
  <si>
    <t>Jugend (7 - 18 Jahre)</t>
  </si>
  <si>
    <t>Kinder (bis 6 Jahre)</t>
  </si>
  <si>
    <t>frei</t>
  </si>
  <si>
    <t>S</t>
  </si>
  <si>
    <t>W</t>
  </si>
  <si>
    <t>Mitglieder</t>
  </si>
  <si>
    <t>Nichtmitglieder</t>
  </si>
  <si>
    <t>Hüttenwirte:</t>
  </si>
  <si>
    <t>Sonja+Martin</t>
  </si>
  <si>
    <t>Müllsackgebühr:</t>
  </si>
  <si>
    <t>Müllsackgebühr</t>
  </si>
  <si>
    <t>madrisahuettedavka@web.de</t>
  </si>
  <si>
    <t xml:space="preserve">Der Gesamtbetrag ist </t>
  </si>
  <si>
    <t>Übernachtungsgebühren:</t>
  </si>
  <si>
    <t>IBAN: DE04 6735 2565 0001 0643 10    -    BIC: SOLADES1TBB</t>
  </si>
  <si>
    <t xml:space="preserve"> "DAV Karlsruhe Madrisahütte"     bei der Sparkasse Tauberfranken</t>
  </si>
  <si>
    <t>Bitte überweisen Sie den Gesamtbetrag auf das Konto:</t>
  </si>
  <si>
    <t>Schicken Sie diese Datei ausgefüllt (auch das Tabellenblatt "Mitgliedsnummern DAV") per Email an:</t>
  </si>
  <si>
    <t>Nicht Mitglied 
Erwachsene</t>
  </si>
  <si>
    <t>AV Mitglied 
Erwachsene</t>
  </si>
  <si>
    <t>Nicht Mitglied 
Junioren</t>
  </si>
  <si>
    <t xml:space="preserve">Nicht Mitglied 
Jugendlich </t>
  </si>
  <si>
    <t>Einnahme 
AV Mitglied 
Erwachsene</t>
  </si>
  <si>
    <t>Einnahmen
AV Mitglied 
Junioren</t>
  </si>
  <si>
    <t>Einnahmen
AV Mitglied 
Jugend</t>
  </si>
  <si>
    <t>Anzahl
Übernachtungen
pro Nacht</t>
  </si>
  <si>
    <t>Einnahmen 
NMG 
Erwachsene</t>
  </si>
  <si>
    <t>Einnahmen 
NMG
Jugendlich</t>
  </si>
  <si>
    <t>AV Mitglied 
Junioren
(19 - 25 Jahre)</t>
  </si>
  <si>
    <t>AV Jugend
(7 - 18 Jahre)</t>
  </si>
  <si>
    <t>nein</t>
  </si>
  <si>
    <t>Hinweis:
das Enddatum entscheidet, ob die Sommer- oder Wintergebühren verrechnet werden.
Sommerbeginn: 1.5.
Winterbeginn: 1.11.</t>
  </si>
  <si>
    <r>
      <t xml:space="preserve">Restmüllsack? </t>
    </r>
    <r>
      <rPr>
        <sz val="11"/>
        <color theme="1"/>
        <rFont val="Calibri"/>
        <family val="2"/>
        <scheme val="minor"/>
      </rPr>
      <t>(60 L, schwarz - ab 20 Übernachtungen obligatorisch)</t>
    </r>
  </si>
  <si>
    <t>Bitte füllen Sie die grau hinterlegten Felder pro Nacht aus.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</si>
</sst>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0" xfId="0" applyNumberFormat="1"/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7" xfId="0" applyNumberFormat="1" applyFont="1" applyFill="1" applyBorder="1"/>
    <xf numFmtId="0" fontId="0" fillId="0" borderId="8" xfId="0" applyNumberFormat="1" applyFont="1" applyFill="1" applyBorder="1"/>
    <xf numFmtId="0" fontId="0" fillId="0" borderId="9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4" fillId="0" borderId="13" xfId="2" applyFont="1" applyFill="1" applyBorder="1" applyAlignment="1"/>
    <xf numFmtId="0" fontId="0" fillId="0" borderId="14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44" fontId="3" fillId="0" borderId="15" xfId="2" applyNumberFormat="1" applyFont="1" applyBorder="1" applyProtection="1"/>
    <xf numFmtId="44" fontId="0" fillId="0" borderId="15" xfId="0" applyNumberFormat="1" applyBorder="1" applyProtection="1"/>
    <xf numFmtId="164" fontId="0" fillId="0" borderId="0" xfId="0" applyNumberFormat="1" applyBorder="1" applyProtection="1"/>
    <xf numFmtId="0" fontId="2" fillId="0" borderId="16" xfId="0" applyFont="1" applyBorder="1" applyAlignment="1" applyProtection="1">
      <alignment horizontal="center" textRotation="90"/>
    </xf>
    <xf numFmtId="0" fontId="2" fillId="5" borderId="16" xfId="0" applyFont="1" applyFill="1" applyBorder="1" applyAlignment="1" applyProtection="1">
      <alignment horizontal="center" textRotation="90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39" fontId="0" fillId="0" borderId="1" xfId="0" applyNumberFormat="1" applyBorder="1" applyProtection="1"/>
    <xf numFmtId="0" fontId="0" fillId="0" borderId="0" xfId="0" applyBorder="1" applyProtection="1"/>
    <xf numFmtId="0" fontId="0" fillId="6" borderId="0" xfId="0" applyFill="1" applyBorder="1" applyAlignment="1" applyProtection="1">
      <alignment horizontal="center"/>
    </xf>
    <xf numFmtId="0" fontId="0" fillId="0" borderId="0" xfId="0" applyAlignment="1" applyProtection="1"/>
    <xf numFmtId="0" fontId="5" fillId="0" borderId="0" xfId="1" applyProtection="1"/>
    <xf numFmtId="0" fontId="8" fillId="0" borderId="0" xfId="0" applyFont="1" applyAlignment="1" applyProtection="1">
      <alignment vertical="center"/>
    </xf>
    <xf numFmtId="164" fontId="0" fillId="7" borderId="11" xfId="0" applyNumberFormat="1" applyFill="1" applyBorder="1" applyAlignment="1" applyProtection="1">
      <alignment horizontal="right"/>
    </xf>
    <xf numFmtId="0" fontId="1" fillId="3" borderId="16" xfId="0" applyFont="1" applyFill="1" applyBorder="1" applyAlignment="1" applyProtection="1">
      <alignment horizontal="center" textRotation="90" wrapText="1"/>
    </xf>
    <xf numFmtId="0" fontId="1" fillId="4" borderId="16" xfId="0" applyFont="1" applyFill="1" applyBorder="1" applyAlignment="1" applyProtection="1">
      <alignment horizontal="center" textRotation="90" wrapText="1"/>
    </xf>
    <xf numFmtId="39" fontId="0" fillId="0" borderId="16" xfId="0" applyNumberFormat="1" applyBorder="1" applyProtection="1"/>
    <xf numFmtId="0" fontId="2" fillId="8" borderId="16" xfId="0" applyFont="1" applyFill="1" applyBorder="1" applyAlignment="1" applyProtection="1">
      <alignment horizontal="center" textRotation="90" wrapText="1"/>
    </xf>
    <xf numFmtId="164" fontId="0" fillId="5" borderId="18" xfId="0" applyNumberFormat="1" applyFill="1" applyBorder="1" applyProtection="1"/>
    <xf numFmtId="3" fontId="0" fillId="8" borderId="1" xfId="0" applyNumberFormat="1" applyFill="1" applyBorder="1" applyAlignment="1" applyProtection="1">
      <alignment horizontal="center"/>
    </xf>
    <xf numFmtId="164" fontId="0" fillId="5" borderId="21" xfId="0" applyNumberFormat="1" applyFill="1" applyBorder="1" applyAlignment="1" applyProtection="1">
      <alignment horizontal="right"/>
    </xf>
    <xf numFmtId="164" fontId="0" fillId="9" borderId="23" xfId="0" applyNumberFormat="1" applyFill="1" applyBorder="1" applyAlignment="1" applyProtection="1">
      <alignment horizontal="right"/>
    </xf>
    <xf numFmtId="0" fontId="11" fillId="0" borderId="0" xfId="0" applyFont="1" applyProtection="1"/>
    <xf numFmtId="0" fontId="14" fillId="0" borderId="0" xfId="0" applyFont="1" applyAlignment="1" applyProtection="1">
      <alignment vertical="center"/>
    </xf>
    <xf numFmtId="0" fontId="13" fillId="0" borderId="0" xfId="0" applyFont="1" applyProtection="1"/>
    <xf numFmtId="0" fontId="12" fillId="0" borderId="0" xfId="0" applyFont="1" applyProtection="1"/>
    <xf numFmtId="0" fontId="12" fillId="0" borderId="14" xfId="0" applyFont="1" applyBorder="1" applyProtection="1"/>
    <xf numFmtId="0" fontId="6" fillId="0" borderId="13" xfId="0" applyFont="1" applyFill="1" applyBorder="1" applyProtection="1"/>
    <xf numFmtId="0" fontId="7" fillId="0" borderId="1" xfId="0" applyFont="1" applyBorder="1" applyProtection="1"/>
    <xf numFmtId="0" fontId="0" fillId="2" borderId="1" xfId="0" applyFill="1" applyBorder="1" applyProtection="1">
      <protection locked="0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 applyFill="1" applyAlignment="1" applyProtection="1">
      <alignment vertical="center"/>
    </xf>
    <xf numFmtId="0" fontId="4" fillId="7" borderId="12" xfId="0" applyFont="1" applyFill="1" applyBorder="1" applyAlignment="1" applyProtection="1">
      <alignment horizontal="left" vertical="center" wrapText="1"/>
    </xf>
    <xf numFmtId="44" fontId="4" fillId="9" borderId="10" xfId="2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horizontal="left"/>
    </xf>
    <xf numFmtId="0" fontId="10" fillId="7" borderId="12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</xf>
    <xf numFmtId="14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14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drisahuettedavka@web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showZero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" sqref="C3:H3"/>
    </sheetView>
  </sheetViews>
  <sheetFormatPr baseColWidth="10" defaultColWidth="7.44140625" defaultRowHeight="14.4" x14ac:dyDescent="0.3"/>
  <cols>
    <col min="1" max="1" width="9.5546875" style="29" customWidth="1"/>
    <col min="2" max="16" width="8.33203125" style="29" customWidth="1"/>
    <col min="17" max="18" width="7.44140625" style="29"/>
    <col min="19" max="19" width="18.5546875" style="29" customWidth="1"/>
    <col min="20" max="20" width="11" style="29" bestFit="1" customWidth="1"/>
    <col min="21" max="21" width="12.21875" style="29" customWidth="1"/>
    <col min="22" max="22" width="10.109375" style="29" bestFit="1" customWidth="1"/>
    <col min="23" max="16384" width="7.44140625" style="29"/>
  </cols>
  <sheetData>
    <row r="1" spans="1:26" ht="13.8" customHeight="1" x14ac:dyDescent="0.3">
      <c r="B1" s="75" t="s">
        <v>62</v>
      </c>
      <c r="C1" s="75"/>
      <c r="D1" s="75"/>
      <c r="E1" s="75"/>
      <c r="F1" s="75"/>
      <c r="G1" s="75"/>
      <c r="H1" s="75"/>
      <c r="I1" s="89"/>
      <c r="J1" s="89"/>
      <c r="R1" s="52"/>
      <c r="S1" s="52"/>
      <c r="T1" s="52"/>
      <c r="U1" s="52"/>
    </row>
    <row r="2" spans="1:26" ht="6.6" customHeight="1" thickBot="1" x14ac:dyDescent="0.35">
      <c r="R2" s="52"/>
      <c r="S2" s="61" t="s">
        <v>60</v>
      </c>
      <c r="T2" s="52"/>
      <c r="U2" s="52"/>
    </row>
    <row r="3" spans="1:26" s="42" customFormat="1" ht="20.399999999999999" customHeight="1" thickBot="1" x14ac:dyDescent="0.35">
      <c r="B3" s="76" t="s">
        <v>3</v>
      </c>
      <c r="C3" s="77"/>
      <c r="D3" s="77"/>
      <c r="E3" s="77"/>
      <c r="F3" s="77"/>
      <c r="G3" s="77"/>
      <c r="H3" s="78"/>
      <c r="I3" s="80"/>
      <c r="J3" s="80"/>
      <c r="K3" s="82" t="s">
        <v>4</v>
      </c>
      <c r="L3" s="83">
        <v>43101</v>
      </c>
      <c r="M3" s="83"/>
      <c r="N3" s="84" t="s">
        <v>5</v>
      </c>
      <c r="O3" s="83">
        <v>43101</v>
      </c>
      <c r="P3" s="85"/>
      <c r="R3" s="53"/>
      <c r="S3" s="61"/>
      <c r="T3" s="53"/>
      <c r="U3" s="53"/>
    </row>
    <row r="4" spans="1:26" s="71" customFormat="1" ht="18.600000000000001" customHeight="1" thickBot="1" x14ac:dyDescent="0.35">
      <c r="B4" s="72" t="s">
        <v>61</v>
      </c>
      <c r="C4" s="79"/>
      <c r="D4" s="79"/>
      <c r="E4" s="79"/>
      <c r="F4" s="79"/>
      <c r="G4" s="79"/>
      <c r="H4" s="79"/>
      <c r="I4" s="73">
        <f>Tabelle3!G5</f>
        <v>5.75</v>
      </c>
      <c r="J4" s="81" t="s">
        <v>20</v>
      </c>
      <c r="K4" s="86"/>
      <c r="L4" s="87" t="str">
        <f>IF(Tabelle3!D14="W","Wintergebühren","Sommergebühren")</f>
        <v>Wintergebühren</v>
      </c>
      <c r="M4" s="87"/>
      <c r="N4" s="87"/>
      <c r="O4" s="87"/>
      <c r="P4" s="88"/>
      <c r="R4" s="74"/>
      <c r="S4" s="61"/>
      <c r="T4" s="74"/>
      <c r="U4" s="74"/>
    </row>
    <row r="5" spans="1:26" x14ac:dyDescent="0.3">
      <c r="B5" s="30">
        <f>IF(Tabelle3!$D$14="S",Tabelle3!B3,Tabelle3!C3)</f>
        <v>12.8</v>
      </c>
      <c r="C5" s="30">
        <f>IF(Tabelle3!$D$14="S",Tabelle3!B4,Tabelle3!C4)</f>
        <v>9.8000000000000007</v>
      </c>
      <c r="D5" s="30">
        <f>IF(Tabelle3!$D$14="S",Tabelle3!B5,Tabelle3!C5)</f>
        <v>8.8000000000000007</v>
      </c>
      <c r="E5" s="30">
        <f>IF(Tabelle3!$D$14="S",Tabelle3!D3,Tabelle3!E3)</f>
        <v>21.8</v>
      </c>
      <c r="F5" s="30">
        <f>IF(Tabelle3!$D$14="S",Tabelle3!D4,Tabelle3!E4)</f>
        <v>15.8</v>
      </c>
      <c r="G5" s="30">
        <f>IF(Tabelle3!$D$14="S",Tabelle3!D5,Tabelle3!E5)</f>
        <v>13.8</v>
      </c>
      <c r="H5" s="31">
        <v>0</v>
      </c>
      <c r="I5" s="32"/>
      <c r="R5" s="52"/>
      <c r="S5" s="61"/>
      <c r="T5" s="52"/>
      <c r="U5" s="52"/>
    </row>
    <row r="6" spans="1:26" ht="82.2" customHeight="1" x14ac:dyDescent="0.3">
      <c r="B6" s="44" t="s">
        <v>48</v>
      </c>
      <c r="C6" s="44" t="s">
        <v>57</v>
      </c>
      <c r="D6" s="44" t="s">
        <v>58</v>
      </c>
      <c r="E6" s="45" t="s">
        <v>47</v>
      </c>
      <c r="F6" s="45" t="s">
        <v>49</v>
      </c>
      <c r="G6" s="45" t="s">
        <v>50</v>
      </c>
      <c r="H6" s="33" t="s">
        <v>0</v>
      </c>
      <c r="I6" s="47" t="s">
        <v>54</v>
      </c>
      <c r="J6" s="44" t="s">
        <v>51</v>
      </c>
      <c r="K6" s="44" t="s">
        <v>52</v>
      </c>
      <c r="L6" s="44" t="s">
        <v>53</v>
      </c>
      <c r="M6" s="45" t="s">
        <v>55</v>
      </c>
      <c r="N6" s="45" t="s">
        <v>1</v>
      </c>
      <c r="O6" s="45" t="s">
        <v>56</v>
      </c>
      <c r="P6" s="34" t="s">
        <v>2</v>
      </c>
      <c r="R6" s="52"/>
      <c r="S6" s="61"/>
      <c r="T6" s="52"/>
      <c r="U6" s="52"/>
    </row>
    <row r="7" spans="1:26" x14ac:dyDescent="0.3">
      <c r="A7" s="35" t="s">
        <v>6</v>
      </c>
      <c r="B7" s="26"/>
      <c r="C7" s="27"/>
      <c r="D7" s="28"/>
      <c r="E7" s="28"/>
      <c r="F7" s="28"/>
      <c r="G7" s="28"/>
      <c r="H7" s="28"/>
      <c r="I7" s="36">
        <f>SUM(B7:H7)</f>
        <v>0</v>
      </c>
      <c r="J7" s="37">
        <f>B7*$B$5</f>
        <v>0</v>
      </c>
      <c r="K7" s="37">
        <f>C7*$C$5</f>
        <v>0</v>
      </c>
      <c r="L7" s="37">
        <f>D7*$D$5</f>
        <v>0</v>
      </c>
      <c r="M7" s="37">
        <f>E7*$E$5</f>
        <v>0</v>
      </c>
      <c r="N7" s="37">
        <f>F7*$F$5</f>
        <v>0</v>
      </c>
      <c r="O7" s="37">
        <f>G7*$G$5</f>
        <v>0</v>
      </c>
      <c r="P7" s="37">
        <f>SUM(J7:O7)</f>
        <v>0</v>
      </c>
      <c r="R7" s="52"/>
      <c r="S7" s="52"/>
      <c r="T7" s="52"/>
      <c r="U7" s="52"/>
      <c r="Z7" s="54" t="s">
        <v>20</v>
      </c>
    </row>
    <row r="8" spans="1:26" x14ac:dyDescent="0.3">
      <c r="A8" s="35" t="s">
        <v>7</v>
      </c>
      <c r="B8" s="28"/>
      <c r="C8" s="28"/>
      <c r="D8" s="28"/>
      <c r="E8" s="28"/>
      <c r="F8" s="28"/>
      <c r="G8" s="28"/>
      <c r="H8" s="28"/>
      <c r="I8" s="36">
        <f t="shared" ref="I8:I16" si="0">SUM(B8:H8)</f>
        <v>0</v>
      </c>
      <c r="J8" s="37">
        <f t="shared" ref="J8:J16" si="1">B8*$B$5</f>
        <v>0</v>
      </c>
      <c r="K8" s="37">
        <f t="shared" ref="K8:K16" si="2">C8*$C$5</f>
        <v>0</v>
      </c>
      <c r="L8" s="37">
        <f t="shared" ref="L8:L16" si="3">D8*$D$5</f>
        <v>0</v>
      </c>
      <c r="M8" s="37">
        <f t="shared" ref="M8:M16" si="4">E8*$E$5</f>
        <v>0</v>
      </c>
      <c r="N8" s="37">
        <f t="shared" ref="N8:N16" si="5">F8*$F$5</f>
        <v>0</v>
      </c>
      <c r="O8" s="37">
        <f t="shared" ref="O8:O16" si="6">G8*$G$5</f>
        <v>0</v>
      </c>
      <c r="P8" s="37">
        <f t="shared" ref="P8:P16" si="7">SUM(J8:O8)</f>
        <v>0</v>
      </c>
      <c r="R8" s="52"/>
      <c r="S8" s="52"/>
      <c r="T8" s="52"/>
      <c r="U8" s="52"/>
      <c r="Z8" s="54" t="s">
        <v>59</v>
      </c>
    </row>
    <row r="9" spans="1:26" x14ac:dyDescent="0.3">
      <c r="A9" s="35" t="s">
        <v>8</v>
      </c>
      <c r="B9" s="28"/>
      <c r="C9" s="28"/>
      <c r="D9" s="28"/>
      <c r="E9" s="28"/>
      <c r="F9" s="28"/>
      <c r="G9" s="28"/>
      <c r="H9" s="28"/>
      <c r="I9" s="36">
        <f t="shared" si="0"/>
        <v>0</v>
      </c>
      <c r="J9" s="37">
        <f t="shared" si="1"/>
        <v>0</v>
      </c>
      <c r="K9" s="37">
        <f t="shared" si="2"/>
        <v>0</v>
      </c>
      <c r="L9" s="37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  <c r="P9" s="37">
        <f t="shared" si="7"/>
        <v>0</v>
      </c>
      <c r="R9" s="52"/>
      <c r="S9" s="52"/>
      <c r="T9" s="52"/>
      <c r="U9" s="52"/>
    </row>
    <row r="10" spans="1:26" x14ac:dyDescent="0.3">
      <c r="A10" s="35" t="s">
        <v>9</v>
      </c>
      <c r="B10" s="28"/>
      <c r="C10" s="28"/>
      <c r="D10" s="28"/>
      <c r="E10" s="28"/>
      <c r="F10" s="28"/>
      <c r="G10" s="28"/>
      <c r="H10" s="28"/>
      <c r="I10" s="36">
        <f t="shared" si="0"/>
        <v>0</v>
      </c>
      <c r="J10" s="37">
        <f t="shared" si="1"/>
        <v>0</v>
      </c>
      <c r="K10" s="37">
        <f t="shared" si="2"/>
        <v>0</v>
      </c>
      <c r="L10" s="37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  <c r="P10" s="37">
        <f t="shared" si="7"/>
        <v>0</v>
      </c>
      <c r="R10" s="52"/>
      <c r="S10" s="52"/>
      <c r="T10" s="52"/>
      <c r="U10" s="52"/>
    </row>
    <row r="11" spans="1:26" x14ac:dyDescent="0.3">
      <c r="A11" s="35" t="s">
        <v>10</v>
      </c>
      <c r="B11" s="28"/>
      <c r="C11" s="28"/>
      <c r="D11" s="28"/>
      <c r="E11" s="28"/>
      <c r="F11" s="28"/>
      <c r="G11" s="28"/>
      <c r="H11" s="28"/>
      <c r="I11" s="36">
        <f t="shared" si="0"/>
        <v>0</v>
      </c>
      <c r="J11" s="37">
        <f t="shared" si="1"/>
        <v>0</v>
      </c>
      <c r="K11" s="37">
        <f t="shared" si="2"/>
        <v>0</v>
      </c>
      <c r="L11" s="37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  <c r="P11" s="37">
        <f t="shared" si="7"/>
        <v>0</v>
      </c>
      <c r="R11" s="52"/>
      <c r="S11" s="52"/>
      <c r="T11" s="52"/>
      <c r="U11" s="52"/>
    </row>
    <row r="12" spans="1:26" x14ac:dyDescent="0.3">
      <c r="A12" s="35" t="s">
        <v>11</v>
      </c>
      <c r="B12" s="28"/>
      <c r="C12" s="28"/>
      <c r="D12" s="28"/>
      <c r="E12" s="28"/>
      <c r="F12" s="28"/>
      <c r="G12" s="28"/>
      <c r="H12" s="28"/>
      <c r="I12" s="36">
        <f t="shared" si="0"/>
        <v>0</v>
      </c>
      <c r="J12" s="37">
        <f t="shared" si="1"/>
        <v>0</v>
      </c>
      <c r="K12" s="37">
        <f t="shared" si="2"/>
        <v>0</v>
      </c>
      <c r="L12" s="37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  <c r="P12" s="37">
        <f t="shared" si="7"/>
        <v>0</v>
      </c>
      <c r="R12" s="52"/>
      <c r="S12" s="52"/>
      <c r="T12" s="52"/>
      <c r="U12" s="52"/>
    </row>
    <row r="13" spans="1:26" x14ac:dyDescent="0.3">
      <c r="A13" s="35" t="s">
        <v>12</v>
      </c>
      <c r="B13" s="28"/>
      <c r="C13" s="28"/>
      <c r="D13" s="28"/>
      <c r="E13" s="28"/>
      <c r="F13" s="28"/>
      <c r="G13" s="28"/>
      <c r="H13" s="28"/>
      <c r="I13" s="36">
        <f t="shared" si="0"/>
        <v>0</v>
      </c>
      <c r="J13" s="37">
        <f t="shared" si="1"/>
        <v>0</v>
      </c>
      <c r="K13" s="37">
        <f t="shared" si="2"/>
        <v>0</v>
      </c>
      <c r="L13" s="37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  <c r="P13" s="37">
        <f t="shared" si="7"/>
        <v>0</v>
      </c>
      <c r="R13" s="52"/>
      <c r="S13" s="52"/>
      <c r="T13" s="52"/>
      <c r="U13" s="52"/>
    </row>
    <row r="14" spans="1:26" x14ac:dyDescent="0.3">
      <c r="A14" s="35" t="s">
        <v>13</v>
      </c>
      <c r="B14" s="28"/>
      <c r="C14" s="28"/>
      <c r="D14" s="28"/>
      <c r="E14" s="28"/>
      <c r="F14" s="28"/>
      <c r="G14" s="28"/>
      <c r="H14" s="28"/>
      <c r="I14" s="36">
        <f t="shared" si="0"/>
        <v>0</v>
      </c>
      <c r="J14" s="37">
        <f t="shared" si="1"/>
        <v>0</v>
      </c>
      <c r="K14" s="37">
        <f t="shared" si="2"/>
        <v>0</v>
      </c>
      <c r="L14" s="37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  <c r="P14" s="37">
        <f t="shared" si="7"/>
        <v>0</v>
      </c>
      <c r="R14" s="52"/>
      <c r="S14" s="52"/>
      <c r="T14" s="52"/>
      <c r="U14" s="52"/>
    </row>
    <row r="15" spans="1:26" x14ac:dyDescent="0.3">
      <c r="A15" s="35" t="s">
        <v>14</v>
      </c>
      <c r="B15" s="28"/>
      <c r="C15" s="28"/>
      <c r="D15" s="28"/>
      <c r="E15" s="28"/>
      <c r="F15" s="28"/>
      <c r="G15" s="28"/>
      <c r="H15" s="28"/>
      <c r="I15" s="36">
        <f t="shared" si="0"/>
        <v>0</v>
      </c>
      <c r="J15" s="37">
        <f t="shared" si="1"/>
        <v>0</v>
      </c>
      <c r="K15" s="37">
        <f t="shared" si="2"/>
        <v>0</v>
      </c>
      <c r="L15" s="37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  <c r="P15" s="37">
        <f t="shared" si="7"/>
        <v>0</v>
      </c>
      <c r="R15" s="52"/>
      <c r="S15" s="52"/>
      <c r="T15" s="52"/>
      <c r="U15" s="52"/>
    </row>
    <row r="16" spans="1:26" ht="15" thickBot="1" x14ac:dyDescent="0.35">
      <c r="A16" s="35" t="s">
        <v>15</v>
      </c>
      <c r="B16" s="28"/>
      <c r="C16" s="28"/>
      <c r="D16" s="28"/>
      <c r="E16" s="28"/>
      <c r="F16" s="28"/>
      <c r="G16" s="28"/>
      <c r="H16" s="28"/>
      <c r="I16" s="36">
        <f t="shared" si="0"/>
        <v>0</v>
      </c>
      <c r="J16" s="37">
        <f t="shared" si="1"/>
        <v>0</v>
      </c>
      <c r="K16" s="37">
        <f t="shared" si="2"/>
        <v>0</v>
      </c>
      <c r="L16" s="37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  <c r="P16" s="46">
        <f t="shared" si="7"/>
        <v>0</v>
      </c>
      <c r="R16" s="52"/>
      <c r="S16" s="52"/>
      <c r="T16" s="52"/>
      <c r="U16" s="52"/>
    </row>
    <row r="17" spans="1:21" ht="15" thickBot="1" x14ac:dyDescent="0.35">
      <c r="A17" s="38"/>
      <c r="B17" s="39">
        <f>SUM(B7:B16)</f>
        <v>0</v>
      </c>
      <c r="C17" s="39">
        <f t="shared" ref="C17:H17" si="8">SUM(C7:C16)</f>
        <v>0</v>
      </c>
      <c r="D17" s="39">
        <f t="shared" si="8"/>
        <v>0</v>
      </c>
      <c r="E17" s="39">
        <f t="shared" si="8"/>
        <v>0</v>
      </c>
      <c r="F17" s="39">
        <f t="shared" si="8"/>
        <v>0</v>
      </c>
      <c r="G17" s="39">
        <f t="shared" si="8"/>
        <v>0</v>
      </c>
      <c r="H17" s="39">
        <f t="shared" si="8"/>
        <v>0</v>
      </c>
      <c r="I17" s="49">
        <f>SUM(I7:I16)</f>
        <v>0</v>
      </c>
      <c r="J17" s="32"/>
      <c r="K17" s="32"/>
      <c r="L17" s="32"/>
      <c r="M17" s="32"/>
      <c r="N17" s="32"/>
      <c r="O17" s="32"/>
      <c r="P17" s="48">
        <f>SUM(P7:P16)</f>
        <v>0</v>
      </c>
      <c r="R17" s="52"/>
      <c r="S17" s="52"/>
      <c r="T17" s="52"/>
      <c r="U17" s="52"/>
    </row>
    <row r="18" spans="1:21" ht="15" thickBot="1" x14ac:dyDescent="0.35">
      <c r="G18" s="60" t="s">
        <v>46</v>
      </c>
      <c r="H18" s="60"/>
      <c r="I18" s="60"/>
      <c r="J18" s="60"/>
      <c r="K18" s="60"/>
      <c r="L18" s="60"/>
      <c r="M18" s="60"/>
      <c r="N18" s="60"/>
      <c r="O18" s="60"/>
      <c r="P18" s="60"/>
      <c r="R18" s="52"/>
      <c r="S18" s="52"/>
      <c r="T18" s="52"/>
      <c r="U18" s="52"/>
    </row>
    <row r="19" spans="1:21" x14ac:dyDescent="0.3">
      <c r="B19" s="62" t="s">
        <v>42</v>
      </c>
      <c r="C19" s="63"/>
      <c r="D19" s="63"/>
      <c r="E19" s="50">
        <f>P17</f>
        <v>0</v>
      </c>
      <c r="G19" s="41" t="s">
        <v>40</v>
      </c>
    </row>
    <row r="20" spans="1:21" ht="15" thickBot="1" x14ac:dyDescent="0.35">
      <c r="B20" s="64" t="s">
        <v>38</v>
      </c>
      <c r="C20" s="65"/>
      <c r="D20" s="65"/>
      <c r="E20" s="51">
        <f>IF(OR(J4="ja",SUM(B7:H16)&gt;=20),Tabelle3!G5,"---")</f>
        <v>5.75</v>
      </c>
      <c r="F20" s="40"/>
      <c r="G20" s="60" t="s">
        <v>45</v>
      </c>
      <c r="H20" s="60"/>
      <c r="I20" s="60"/>
      <c r="J20" s="60"/>
      <c r="K20" s="60"/>
      <c r="L20" s="60"/>
      <c r="M20" s="60"/>
      <c r="N20" s="60"/>
    </row>
    <row r="21" spans="1:21" ht="15" thickBot="1" x14ac:dyDescent="0.35">
      <c r="B21" s="66" t="s">
        <v>41</v>
      </c>
      <c r="C21" s="67"/>
      <c r="D21" s="67"/>
      <c r="E21" s="43">
        <f>SUM(E19:E20)</f>
        <v>5.75</v>
      </c>
      <c r="F21" s="40"/>
      <c r="G21" s="60" t="s">
        <v>44</v>
      </c>
      <c r="H21" s="60"/>
      <c r="I21" s="60"/>
      <c r="J21" s="60"/>
      <c r="K21" s="60"/>
      <c r="L21" s="60"/>
      <c r="M21" s="60"/>
      <c r="N21" s="60"/>
      <c r="Q21" s="40"/>
    </row>
    <row r="22" spans="1:21" x14ac:dyDescent="0.3">
      <c r="G22" s="60" t="s">
        <v>43</v>
      </c>
      <c r="H22" s="60"/>
      <c r="I22" s="60"/>
      <c r="J22" s="60"/>
      <c r="K22" s="60"/>
      <c r="L22" s="60"/>
      <c r="M22" s="60"/>
      <c r="N22" s="60"/>
      <c r="Q22" s="40"/>
      <c r="R22" s="40"/>
    </row>
  </sheetData>
  <sheetProtection algorithmName="SHA-512" hashValue="ZrLSoW3tJGkwK/qkSOTwt/CX2OQE5QtPeWP96moQEbFrzrGH6euePYLGXBmyg8G5LhVVc6gtIvAGal1kLXXvGg==" saltValue="pm3BIlJ7hr1FNWE/Q4023A==" spinCount="100000" sheet="1" objects="1" scenarios="1" formatColumns="0" formatRows="0" insertColumns="0" insertRows="0" deleteColumns="0" deleteRows="0"/>
  <mergeCells count="14">
    <mergeCell ref="S2:S6"/>
    <mergeCell ref="B19:D19"/>
    <mergeCell ref="B20:D20"/>
    <mergeCell ref="B21:D21"/>
    <mergeCell ref="L3:M3"/>
    <mergeCell ref="G18:P18"/>
    <mergeCell ref="B4:H4"/>
    <mergeCell ref="C3:H3"/>
    <mergeCell ref="G20:N20"/>
    <mergeCell ref="G21:N21"/>
    <mergeCell ref="G22:N22"/>
    <mergeCell ref="O3:P3"/>
    <mergeCell ref="L4:P4"/>
    <mergeCell ref="B1:H1"/>
  </mergeCells>
  <dataValidations count="3">
    <dataValidation allowBlank="1" showInputMessage="1" showErrorMessage="1" errorTitle="Datum" error="Datum mit Jahreszahl eingeben" promptTitle="Datum" prompt="Datum mit Jahreszahl eingeben" sqref="O3"/>
    <dataValidation type="date" operator="greaterThan" allowBlank="1" showInputMessage="1" showErrorMessage="1" errorTitle="Datum" error="Datum mit Jahreszahl eingeben" promptTitle="Datum" prompt="Datum mit Jahreszahl eingeben" sqref="L3:M3">
      <formula1>43101</formula1>
    </dataValidation>
    <dataValidation type="list" allowBlank="1" showInputMessage="1" showErrorMessage="1" sqref="J4">
      <formula1>$Z$7:$Z$8</formula1>
    </dataValidation>
  </dataValidations>
  <hyperlinks>
    <hyperlink ref="G19" r:id="rId1"/>
  </hyperlinks>
  <printOptions horizontalCentered="1"/>
  <pageMargins left="0.51181102362204722" right="0.51181102362204722" top="1.1811023622047245" bottom="0.59055118110236227" header="0.98425196850393704" footer="0.31496062992125984"/>
  <pageSetup paperSize="9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Zeros="0" workbookViewId="0">
      <selection activeCell="B5" sqref="B5"/>
    </sheetView>
  </sheetViews>
  <sheetFormatPr baseColWidth="10" defaultRowHeight="14.4" x14ac:dyDescent="0.3"/>
  <cols>
    <col min="1" max="1" width="5.109375" style="29" customWidth="1"/>
    <col min="2" max="2" width="57.44140625" style="29" customWidth="1"/>
    <col min="3" max="3" width="26.88671875" style="29" customWidth="1"/>
    <col min="4" max="16384" width="11.5546875" style="29"/>
  </cols>
  <sheetData>
    <row r="1" spans="1:3" s="55" customFormat="1" ht="18" x14ac:dyDescent="0.35">
      <c r="B1" s="56" t="s">
        <v>16</v>
      </c>
    </row>
    <row r="2" spans="1:3" ht="26.4" thickBot="1" x14ac:dyDescent="0.55000000000000004">
      <c r="B2" s="57">
        <f>Übernachtungsgebühren!C3</f>
        <v>0</v>
      </c>
    </row>
    <row r="3" spans="1:3" ht="6" customHeight="1" x14ac:dyDescent="0.3"/>
    <row r="4" spans="1:3" ht="21" x14ac:dyDescent="0.4">
      <c r="A4" s="58" t="s">
        <v>17</v>
      </c>
      <c r="B4" s="58" t="s">
        <v>18</v>
      </c>
      <c r="C4" s="58" t="s">
        <v>19</v>
      </c>
    </row>
    <row r="5" spans="1:3" x14ac:dyDescent="0.3">
      <c r="A5" s="36">
        <v>1</v>
      </c>
      <c r="B5" s="59"/>
      <c r="C5" s="59"/>
    </row>
    <row r="6" spans="1:3" x14ac:dyDescent="0.3">
      <c r="A6" s="36">
        <v>2</v>
      </c>
      <c r="B6" s="59"/>
      <c r="C6" s="59"/>
    </row>
    <row r="7" spans="1:3" x14ac:dyDescent="0.3">
      <c r="A7" s="36">
        <v>3</v>
      </c>
      <c r="B7" s="59"/>
      <c r="C7" s="59"/>
    </row>
    <row r="8" spans="1:3" x14ac:dyDescent="0.3">
      <c r="A8" s="36">
        <v>4</v>
      </c>
      <c r="B8" s="59"/>
      <c r="C8" s="59"/>
    </row>
    <row r="9" spans="1:3" x14ac:dyDescent="0.3">
      <c r="A9" s="36">
        <v>5</v>
      </c>
      <c r="B9" s="59"/>
      <c r="C9" s="59"/>
    </row>
    <row r="10" spans="1:3" x14ac:dyDescent="0.3">
      <c r="A10" s="36">
        <v>6</v>
      </c>
      <c r="B10" s="59"/>
      <c r="C10" s="59"/>
    </row>
    <row r="11" spans="1:3" x14ac:dyDescent="0.3">
      <c r="A11" s="36">
        <v>7</v>
      </c>
      <c r="B11" s="59"/>
      <c r="C11" s="59"/>
    </row>
    <row r="12" spans="1:3" x14ac:dyDescent="0.3">
      <c r="A12" s="36">
        <v>8</v>
      </c>
      <c r="B12" s="59"/>
      <c r="C12" s="59"/>
    </row>
    <row r="13" spans="1:3" x14ac:dyDescent="0.3">
      <c r="A13" s="36">
        <v>9</v>
      </c>
      <c r="B13" s="59"/>
      <c r="C13" s="59"/>
    </row>
    <row r="14" spans="1:3" x14ac:dyDescent="0.3">
      <c r="A14" s="36">
        <v>10</v>
      </c>
      <c r="B14" s="59"/>
      <c r="C14" s="59"/>
    </row>
    <row r="15" spans="1:3" x14ac:dyDescent="0.3">
      <c r="A15" s="36">
        <v>11</v>
      </c>
      <c r="B15" s="59"/>
      <c r="C15" s="59"/>
    </row>
    <row r="16" spans="1:3" x14ac:dyDescent="0.3">
      <c r="A16" s="36">
        <v>12</v>
      </c>
      <c r="B16" s="59"/>
      <c r="C16" s="59"/>
    </row>
    <row r="17" spans="1:3" x14ac:dyDescent="0.3">
      <c r="A17" s="36">
        <v>13</v>
      </c>
      <c r="B17" s="59"/>
      <c r="C17" s="59"/>
    </row>
    <row r="18" spans="1:3" x14ac:dyDescent="0.3">
      <c r="A18" s="36">
        <v>14</v>
      </c>
      <c r="B18" s="59"/>
      <c r="C18" s="59"/>
    </row>
    <row r="19" spans="1:3" x14ac:dyDescent="0.3">
      <c r="A19" s="36">
        <v>15</v>
      </c>
      <c r="B19" s="59"/>
      <c r="C19" s="59"/>
    </row>
    <row r="20" spans="1:3" x14ac:dyDescent="0.3">
      <c r="A20" s="36">
        <v>16</v>
      </c>
      <c r="B20" s="59"/>
      <c r="C20" s="59"/>
    </row>
    <row r="21" spans="1:3" x14ac:dyDescent="0.3">
      <c r="A21" s="36">
        <v>17</v>
      </c>
      <c r="B21" s="59"/>
      <c r="C21" s="59"/>
    </row>
    <row r="22" spans="1:3" x14ac:dyDescent="0.3">
      <c r="A22" s="36">
        <v>18</v>
      </c>
      <c r="B22" s="59"/>
      <c r="C22" s="59"/>
    </row>
    <row r="23" spans="1:3" x14ac:dyDescent="0.3">
      <c r="A23" s="36">
        <v>19</v>
      </c>
      <c r="B23" s="59"/>
      <c r="C23" s="59"/>
    </row>
    <row r="24" spans="1:3" x14ac:dyDescent="0.3">
      <c r="A24" s="36">
        <v>20</v>
      </c>
      <c r="B24" s="59"/>
      <c r="C24" s="59"/>
    </row>
    <row r="25" spans="1:3" x14ac:dyDescent="0.3">
      <c r="A25" s="36">
        <v>21</v>
      </c>
      <c r="B25" s="59"/>
      <c r="C25" s="59"/>
    </row>
  </sheetData>
  <sheetProtection algorithmName="SHA-512" hashValue="DFmNWmZ3kwVThg04Aj7YTSHhs4nIUPth8WCzKJS9fkafOUtzt/ITvsb5YP2B/4JUoJdbqOZ7FH871Q7HE9GCeg==" saltValue="0bkeMGaRnm4SJHvQmhUVVA==" spinCount="100000" sheet="1" objects="1" scenarios="1" formatCells="0" formatColumns="0" formatRows="0" insertColumns="0" insertRows="0" deleteColumns="0" deleteRows="0" sort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11" sqref="D11"/>
    </sheetView>
  </sheetViews>
  <sheetFormatPr baseColWidth="10" defaultRowHeight="14.4" x14ac:dyDescent="0.3"/>
  <cols>
    <col min="1" max="1" width="23.77734375" customWidth="1"/>
    <col min="2" max="2" width="18.77734375" customWidth="1"/>
    <col min="7" max="7" width="15.77734375" customWidth="1"/>
  </cols>
  <sheetData>
    <row r="1" spans="1:11" x14ac:dyDescent="0.3">
      <c r="A1" s="1"/>
      <c r="B1" s="70" t="s">
        <v>34</v>
      </c>
      <c r="C1" s="70"/>
      <c r="D1" s="70" t="s">
        <v>35</v>
      </c>
      <c r="E1" s="70"/>
    </row>
    <row r="2" spans="1:11" x14ac:dyDescent="0.3">
      <c r="A2" s="1"/>
      <c r="B2" s="6" t="s">
        <v>32</v>
      </c>
      <c r="C2" s="6" t="s">
        <v>33</v>
      </c>
      <c r="D2" s="6" t="s">
        <v>32</v>
      </c>
      <c r="E2" s="6" t="s">
        <v>33</v>
      </c>
    </row>
    <row r="3" spans="1:11" ht="15" thickBot="1" x14ac:dyDescent="0.35">
      <c r="A3" s="7" t="s">
        <v>27</v>
      </c>
      <c r="B3" s="8">
        <v>11</v>
      </c>
      <c r="C3" s="8">
        <v>12.8</v>
      </c>
      <c r="D3" s="8">
        <v>20</v>
      </c>
      <c r="E3" s="8">
        <v>21.8</v>
      </c>
    </row>
    <row r="4" spans="1:11" x14ac:dyDescent="0.3">
      <c r="A4" s="7" t="s">
        <v>28</v>
      </c>
      <c r="B4" s="8">
        <v>8</v>
      </c>
      <c r="C4" s="8">
        <v>9.8000000000000007</v>
      </c>
      <c r="D4" s="8">
        <v>14</v>
      </c>
      <c r="E4" s="8">
        <v>15.8</v>
      </c>
      <c r="G4" s="25" t="s">
        <v>39</v>
      </c>
    </row>
    <row r="5" spans="1:11" ht="15" thickBot="1" x14ac:dyDescent="0.35">
      <c r="A5" s="7" t="s">
        <v>29</v>
      </c>
      <c r="B5" s="8">
        <v>7</v>
      </c>
      <c r="C5" s="8">
        <v>8.8000000000000007</v>
      </c>
      <c r="D5" s="8">
        <v>12</v>
      </c>
      <c r="E5" s="8">
        <v>13.8</v>
      </c>
      <c r="G5" s="24">
        <v>5.75</v>
      </c>
    </row>
    <row r="6" spans="1:11" x14ac:dyDescent="0.3">
      <c r="A6" s="7" t="s">
        <v>30</v>
      </c>
      <c r="B6" s="7" t="s">
        <v>31</v>
      </c>
      <c r="C6" s="7" t="s">
        <v>31</v>
      </c>
      <c r="D6" s="7" t="s">
        <v>31</v>
      </c>
      <c r="E6" s="7" t="s">
        <v>31</v>
      </c>
    </row>
    <row r="8" spans="1:11" ht="15" thickBot="1" x14ac:dyDescent="0.35"/>
    <row r="9" spans="1:11" x14ac:dyDescent="0.3">
      <c r="B9" s="9"/>
      <c r="C9" s="10"/>
      <c r="D9" s="10" t="s">
        <v>23</v>
      </c>
      <c r="E9" s="11" t="s">
        <v>26</v>
      </c>
    </row>
    <row r="10" spans="1:11" x14ac:dyDescent="0.3">
      <c r="B10" s="12" t="s">
        <v>25</v>
      </c>
      <c r="C10" s="2"/>
      <c r="D10" s="13">
        <v>43951</v>
      </c>
      <c r="E10" s="14">
        <v>44136</v>
      </c>
    </row>
    <row r="11" spans="1:11" ht="16.2" thickBot="1" x14ac:dyDescent="0.35">
      <c r="B11" s="15" t="s">
        <v>24</v>
      </c>
      <c r="C11" s="16"/>
      <c r="D11" s="17">
        <f>_xlfn.DAYS(D10,0)</f>
        <v>43951</v>
      </c>
      <c r="E11" s="18">
        <f>_xlfn.DAYS(E10,0)</f>
        <v>44136</v>
      </c>
    </row>
    <row r="12" spans="1:11" ht="15" thickBot="1" x14ac:dyDescent="0.35">
      <c r="H12" s="4"/>
      <c r="I12" s="4"/>
      <c r="J12" s="4"/>
      <c r="K12" s="4"/>
    </row>
    <row r="13" spans="1:11" ht="42.6" customHeight="1" thickBot="1" x14ac:dyDescent="0.35">
      <c r="A13" s="68" t="s">
        <v>21</v>
      </c>
      <c r="B13" s="69"/>
      <c r="C13" s="22" t="str">
        <f>DAY(Übernachtungsgebühren!O3)&amp;"."&amp;MONTH(Übernachtungsgebühren!O3)&amp;"."&amp;"2020"</f>
        <v>1.1.2020</v>
      </c>
      <c r="D13" s="23">
        <f>DATEVALUE(C13)</f>
        <v>43831</v>
      </c>
      <c r="H13" s="4"/>
      <c r="I13" s="4"/>
      <c r="J13" s="4"/>
      <c r="K13" s="4"/>
    </row>
    <row r="14" spans="1:11" ht="15" thickBot="1" x14ac:dyDescent="0.35">
      <c r="B14" s="19" t="s">
        <v>22</v>
      </c>
      <c r="C14" s="20"/>
      <c r="D14" s="21" t="str">
        <f>IF(AND(D13&gt;D11,D13&lt;E11),"S","W")</f>
        <v>W</v>
      </c>
      <c r="G14" s="3">
        <v>43101</v>
      </c>
      <c r="H14" s="4"/>
      <c r="I14" s="4"/>
      <c r="J14" s="4"/>
      <c r="K14" s="4"/>
    </row>
    <row r="17" spans="1:5" x14ac:dyDescent="0.3">
      <c r="A17" t="s">
        <v>36</v>
      </c>
      <c r="B17" t="s">
        <v>37</v>
      </c>
    </row>
    <row r="21" spans="1:5" x14ac:dyDescent="0.3">
      <c r="E21" s="5"/>
    </row>
  </sheetData>
  <sheetProtection algorithmName="SHA-512" hashValue="9onZLOgGvoBvi38mIcKEa2/KUcfR6xidbLpQ4jbVEwyIG56W15Aryy+TUjy3+MkBrUnN+HXhasrhWleWCU+dYA==" saltValue="/S2jiFlqtTNb89I72YoXUQ==" spinCount="100000" sheet="1" objects="1" scenarios="1"/>
  <mergeCells count="3">
    <mergeCell ref="A13:B13"/>
    <mergeCell ref="B1:C1"/>
    <mergeCell ref="D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Übernachtungsgebühren</vt:lpstr>
      <vt:lpstr>Mitgliedsnummerern DAV</vt:lpstr>
      <vt:lpstr>Tabelle3</vt:lpstr>
      <vt:lpstr>Übernachtungsgebühren!Druckbereich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Volker Merdian</cp:lastModifiedBy>
  <cp:lastPrinted>2018-05-13T09:13:07Z</cp:lastPrinted>
  <dcterms:created xsi:type="dcterms:W3CDTF">2015-08-12T09:00:32Z</dcterms:created>
  <dcterms:modified xsi:type="dcterms:W3CDTF">2018-05-30T07:05:59Z</dcterms:modified>
</cp:coreProperties>
</file>